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lanilha Custos-itinerário 2" sheetId="1" r:id="rId1"/>
  </sheets>
  <definedNames>
    <definedName name="_xlnm.Print_Area" localSheetId="0">'Planilha Custos-itinerário 2'!$A$1:$N$78</definedName>
  </definedNames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68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69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<sst xmlns="http://schemas.openxmlformats.org/spreadsheetml/2006/main" count="74" uniqueCount="70">
  <si>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</si>
  <si>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</si>
  <si>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</si>
  <si>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</si>
  <si>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</si>
  <si>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</si>
  <si>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</si>
  <si>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</si>
  <si>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</si>
  <si>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</si>
  <si>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</si>
  <si>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</si>
  <si>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</si>
  <si>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</si>
  <si>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ÔNIBUS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</si>
  <si>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</si>
  <si>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</si>
  <si>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</si>
  <si>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</si>
  <si>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</si>
  <si>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Lucro</t>
  </si>
  <si>
    <t>Benefícios</t>
  </si>
  <si>
    <t>IPVA</t>
  </si>
  <si>
    <t>DPVAT</t>
  </si>
  <si>
    <t>Vistorias - Detran</t>
  </si>
  <si>
    <t>Discos Diagrama (Tacógrafos)</t>
  </si>
  <si>
    <t>Licenciamento</t>
  </si>
  <si>
    <t>Assessoria Contábil</t>
  </si>
  <si>
    <t>Valor Mensal</t>
  </si>
  <si>
    <t>Consumo Combustível</t>
  </si>
  <si>
    <t>Valor/Litro</t>
  </si>
  <si>
    <t>Km</t>
  </si>
  <si>
    <t>Percurso Diário - Km</t>
  </si>
  <si>
    <t>Simples</t>
  </si>
  <si>
    <t>Valor por Km:</t>
  </si>
  <si>
    <t>Valores Anuais</t>
  </si>
  <si>
    <r>
      <t xml:space="preserve">Salário Motorista+Encargos (Simples Nacional) - </t>
    </r>
    <r>
      <rPr>
        <b/>
        <sz val="10"/>
        <color indexed="10"/>
        <rFont val="Arial"/>
        <family val="2"/>
      </rPr>
      <t>Nota 1</t>
    </r>
  </si>
  <si>
    <r>
      <t xml:space="preserve">Documentação </t>
    </r>
    <r>
      <rPr>
        <b/>
        <sz val="10"/>
        <color indexed="8"/>
        <rFont val="Arial"/>
        <family val="2"/>
      </rPr>
      <t xml:space="preserve">(IPVA, Vistórias.etc) - </t>
    </r>
    <r>
      <rPr>
        <b/>
        <sz val="10"/>
        <color indexed="10"/>
        <rFont val="Arial"/>
        <family val="2"/>
      </rPr>
      <t>Nota 2</t>
    </r>
  </si>
  <si>
    <r>
      <t xml:space="preserve">Documentação </t>
    </r>
    <r>
      <rPr>
        <sz val="10"/>
        <color indexed="8"/>
        <rFont val="Arial"/>
        <family val="2"/>
      </rPr>
      <t xml:space="preserve">(IPVA, Vistórias.etc) - </t>
    </r>
    <r>
      <rPr>
        <sz val="10"/>
        <color indexed="10"/>
        <rFont val="Arial"/>
        <family val="2"/>
      </rPr>
      <t>Nota 2</t>
    </r>
  </si>
  <si>
    <r>
      <t>Consumo Combustível/Manutenção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</si>
  <si>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r>
      <t>Manutenção</t>
    </r>
    <r>
      <rPr>
        <sz val="10"/>
        <color indexed="8"/>
        <rFont val="Arial"/>
        <family val="2"/>
      </rPr>
      <t xml:space="preserve"> (Pneus, Freios, Óleos, etc) - </t>
    </r>
    <r>
      <rPr>
        <sz val="10"/>
        <color indexed="10"/>
        <rFont val="Arial"/>
        <family val="2"/>
      </rPr>
      <t>Nota 3</t>
    </r>
  </si>
  <si>
    <r>
      <t xml:space="preserve">Combustível </t>
    </r>
    <r>
      <rPr>
        <sz val="10"/>
        <color indexed="10"/>
        <rFont val="Arial"/>
        <family val="2"/>
      </rPr>
      <t>- Nota 3</t>
    </r>
  </si>
  <si>
    <t>Seguro Passageiros</t>
  </si>
  <si>
    <t>PREFEITURA MUNICIPAL DE CAPANEMA - PARANÁ</t>
  </si>
  <si>
    <t>SETOR DE LICITAÇÕES</t>
  </si>
  <si>
    <t>SECRETARIA MUNICIPAL DE EDUCAÇÃO CULTURA E ESPORTES</t>
  </si>
  <si>
    <t>Renovação do Alvará de Funcionamento</t>
  </si>
  <si>
    <t>Vistoria Tacógrafo - Válido por 02 (dois) anos</t>
  </si>
  <si>
    <t>Vale Alimentação</t>
  </si>
  <si>
    <r>
      <t xml:space="preserve">Salário Motorista e Vale Alimentação </t>
    </r>
    <r>
      <rPr>
        <sz val="10"/>
        <color indexed="10"/>
        <rFont val="Arial"/>
        <family val="2"/>
      </rPr>
      <t>- Nota 1</t>
    </r>
  </si>
  <si>
    <t>Oleo de Motor</t>
  </si>
  <si>
    <t>Oleo Hidraulico</t>
  </si>
  <si>
    <t>Oleo Diferencial</t>
  </si>
  <si>
    <t>Outros (filtros correas ...)</t>
  </si>
  <si>
    <r>
      <t>Consumo Pneus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</si>
  <si>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t>Unid</t>
  </si>
  <si>
    <t>Vida util KM</t>
  </si>
  <si>
    <t>R$ / KM</t>
  </si>
  <si>
    <t>KM/ Mês</t>
  </si>
  <si>
    <t>Valor Unid Pneu</t>
  </si>
  <si>
    <r>
      <t>Consumo Oleos e Correas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</si>
  <si>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t>TOTAL DE DESPESA DE MANUTENÇÃO</t>
  </si>
  <si>
    <t>Inspeção Semestral do Inmetro com Laudo - Art. 136 CTB</t>
  </si>
  <si>
    <t>Pneus Misto</t>
  </si>
  <si>
    <t>Média KM /Consumo Lit</t>
  </si>
  <si>
    <t>Rastreamento Veicular por Kilometro Rodado</t>
  </si>
  <si>
    <t>Marca do Pneus Novo</t>
  </si>
  <si>
    <t>Cap. Min. Passageiros</t>
  </si>
  <si>
    <t>Desp. Administrativas</t>
  </si>
  <si>
    <t>ITEM 05 - ITINERÁRIO 21 - LINHA ARROIO GAÚCHO/CIDADE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</si>
</sst>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_(* #,##0_);_(* \(#,##0\);_(* &quot;-&quot;??_);_(@_)"/>
    <numFmt numFmtId="180" formatCode="0.0"/>
    <numFmt numFmtId="181" formatCode="&quot;R$&quot;\ #,##0.00"/>
    <numFmt numFmtId="182" formatCode="0.0000%"/>
    <numFmt numFmtId="183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Bodoni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lgerian"/>
      <family val="5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" fillId="13" borderId="10" xfId="0" applyFont="1" applyFill="1" applyBorder="1" applyAlignment="1" applyProtection="1">
      <alignment horizontal="center"/>
      <protection locked="0"/>
    </xf>
    <xf numFmtId="177" fontId="4" fillId="13" borderId="10" xfId="61" applyFont="1" applyFill="1" applyBorder="1" applyAlignment="1" applyProtection="1">
      <alignment/>
      <protection locked="0"/>
    </xf>
    <xf numFmtId="177" fontId="46" fillId="13" borderId="10" xfId="61" applyFont="1" applyFill="1" applyBorder="1" applyAlignment="1" applyProtection="1">
      <alignment/>
      <protection locked="0"/>
    </xf>
    <xf numFmtId="177" fontId="46" fillId="13" borderId="0" xfId="61" applyFont="1" applyFill="1" applyAlignment="1" applyProtection="1">
      <alignment/>
      <protection locked="0"/>
    </xf>
    <xf numFmtId="177" fontId="46" fillId="13" borderId="11" xfId="6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27" fillId="0" borderId="15" xfId="0" applyFont="1" applyBorder="1" applyAlignment="1" applyProtection="1">
      <alignment/>
      <protection hidden="1"/>
    </xf>
    <xf numFmtId="177" fontId="7" fillId="0" borderId="10" xfId="6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177" fontId="4" fillId="0" borderId="10" xfId="61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177" fontId="4" fillId="0" borderId="16" xfId="61" applyFont="1" applyBorder="1" applyAlignment="1" applyProtection="1">
      <alignment/>
      <protection hidden="1"/>
    </xf>
    <xf numFmtId="177" fontId="46" fillId="0" borderId="0" xfId="61" applyFont="1" applyAlignment="1" applyProtection="1">
      <alignment/>
      <protection hidden="1"/>
    </xf>
    <xf numFmtId="0" fontId="4" fillId="0" borderId="0" xfId="61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1" xfId="61" applyNumberFormat="1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6" fillId="0" borderId="17" xfId="0" applyFont="1" applyBorder="1" applyAlignment="1" applyProtection="1">
      <alignment horizontal="center"/>
      <protection hidden="1"/>
    </xf>
    <xf numFmtId="177" fontId="46" fillId="0" borderId="17" xfId="61" applyFont="1" applyBorder="1" applyAlignment="1" applyProtection="1">
      <alignment/>
      <protection hidden="1"/>
    </xf>
    <xf numFmtId="177" fontId="46" fillId="0" borderId="16" xfId="61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77" fontId="46" fillId="0" borderId="13" xfId="6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177" fontId="46" fillId="0" borderId="18" xfId="6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hidden="1"/>
    </xf>
    <xf numFmtId="0" fontId="48" fillId="0" borderId="19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/>
      <protection hidden="1"/>
    </xf>
    <xf numFmtId="0" fontId="48" fillId="0" borderId="10" xfId="0" applyFont="1" applyBorder="1" applyAlignment="1" applyProtection="1">
      <alignment/>
      <protection hidden="1"/>
    </xf>
    <xf numFmtId="0" fontId="46" fillId="0" borderId="16" xfId="0" applyFont="1" applyBorder="1" applyAlignment="1" applyProtection="1">
      <alignment/>
      <protection hidden="1"/>
    </xf>
    <xf numFmtId="177" fontId="46" fillId="0" borderId="10" xfId="61" applyFont="1" applyBorder="1" applyAlignment="1" applyProtection="1">
      <alignment/>
      <protection hidden="1"/>
    </xf>
    <xf numFmtId="177" fontId="46" fillId="0" borderId="0" xfId="0" applyNumberFormat="1" applyFont="1" applyAlignment="1" applyProtection="1">
      <alignment/>
      <protection hidden="1"/>
    </xf>
    <xf numFmtId="177" fontId="46" fillId="0" borderId="0" xfId="61" applyFont="1" applyAlignment="1" applyProtection="1">
      <alignment horizontal="right"/>
      <protection hidden="1"/>
    </xf>
    <xf numFmtId="43" fontId="46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7" fontId="47" fillId="0" borderId="0" xfId="61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176" fontId="47" fillId="0" borderId="0" xfId="45" applyFont="1" applyAlignment="1" applyProtection="1">
      <alignment/>
      <protection hidden="1"/>
    </xf>
    <xf numFmtId="0" fontId="46" fillId="0" borderId="0" xfId="0" applyFont="1" applyAlignment="1" applyProtection="1">
      <alignment horizontal="left"/>
      <protection hidden="1"/>
    </xf>
    <xf numFmtId="177" fontId="49" fillId="0" borderId="0" xfId="61" applyFont="1" applyAlignment="1" applyProtection="1">
      <alignment/>
      <protection hidden="1"/>
    </xf>
    <xf numFmtId="0" fontId="46" fillId="0" borderId="13" xfId="0" applyFont="1" applyBorder="1" applyAlignment="1" applyProtection="1">
      <alignment horizontal="left"/>
      <protection hidden="1"/>
    </xf>
    <xf numFmtId="177" fontId="49" fillId="0" borderId="13" xfId="6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 hidden="1"/>
    </xf>
    <xf numFmtId="177" fontId="46" fillId="0" borderId="13" xfId="0" applyNumberFormat="1" applyFont="1" applyBorder="1" applyAlignment="1" applyProtection="1">
      <alignment/>
      <protection hidden="1"/>
    </xf>
    <xf numFmtId="0" fontId="48" fillId="0" borderId="19" xfId="0" applyFont="1" applyBorder="1" applyAlignment="1" applyProtection="1">
      <alignment/>
      <protection hidden="1"/>
    </xf>
    <xf numFmtId="0" fontId="46" fillId="0" borderId="19" xfId="0" applyFont="1" applyBorder="1" applyAlignment="1" applyProtection="1">
      <alignment/>
      <protection hidden="1"/>
    </xf>
    <xf numFmtId="177" fontId="46" fillId="0" borderId="19" xfId="61" applyFont="1" applyBorder="1" applyAlignment="1" applyProtection="1">
      <alignment/>
      <protection hidden="1"/>
    </xf>
    <xf numFmtId="0" fontId="47" fillId="0" borderId="19" xfId="0" applyFont="1" applyBorder="1" applyAlignment="1" applyProtection="1">
      <alignment horizontal="center"/>
      <protection hidden="1"/>
    </xf>
    <xf numFmtId="0" fontId="47" fillId="0" borderId="19" xfId="0" applyFont="1" applyBorder="1" applyAlignment="1" applyProtection="1">
      <alignment/>
      <protection hidden="1"/>
    </xf>
    <xf numFmtId="0" fontId="46" fillId="0" borderId="16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177" fontId="46" fillId="0" borderId="11" xfId="0" applyNumberFormat="1" applyFont="1" applyBorder="1" applyAlignment="1" applyProtection="1">
      <alignment/>
      <protection hidden="1"/>
    </xf>
    <xf numFmtId="0" fontId="46" fillId="0" borderId="11" xfId="0" applyFont="1" applyBorder="1" applyAlignment="1" applyProtection="1">
      <alignment/>
      <protection hidden="1"/>
    </xf>
    <xf numFmtId="177" fontId="47" fillId="0" borderId="19" xfId="0" applyNumberFormat="1" applyFont="1" applyBorder="1" applyAlignment="1" applyProtection="1">
      <alignment/>
      <protection hidden="1"/>
    </xf>
    <xf numFmtId="166" fontId="47" fillId="0" borderId="19" xfId="0" applyNumberFormat="1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46" fillId="0" borderId="18" xfId="0" applyFont="1" applyBorder="1" applyAlignment="1" applyProtection="1">
      <alignment/>
      <protection hidden="1"/>
    </xf>
    <xf numFmtId="177" fontId="48" fillId="0" borderId="18" xfId="61" applyFont="1" applyBorder="1" applyAlignment="1" applyProtection="1">
      <alignment horizontal="right"/>
      <protection hidden="1"/>
    </xf>
    <xf numFmtId="177" fontId="48" fillId="0" borderId="18" xfId="0" applyNumberFormat="1" applyFont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177" fontId="48" fillId="0" borderId="13" xfId="61" applyFont="1" applyBorder="1" applyAlignment="1" applyProtection="1">
      <alignment horizontal="right"/>
      <protection hidden="1"/>
    </xf>
    <xf numFmtId="177" fontId="48" fillId="0" borderId="13" xfId="0" applyNumberFormat="1" applyFont="1" applyBorder="1" applyAlignment="1" applyProtection="1">
      <alignment/>
      <protection hidden="1"/>
    </xf>
    <xf numFmtId="0" fontId="48" fillId="0" borderId="10" xfId="0" applyFont="1" applyBorder="1" applyAlignment="1" applyProtection="1">
      <alignment/>
      <protection hidden="1"/>
    </xf>
    <xf numFmtId="177" fontId="46" fillId="0" borderId="10" xfId="61" applyFont="1" applyBorder="1" applyAlignment="1" applyProtection="1">
      <alignment/>
      <protection hidden="1"/>
    </xf>
    <xf numFmtId="0" fontId="48" fillId="0" borderId="19" xfId="0" applyFont="1" applyBorder="1" applyAlignment="1" applyProtection="1">
      <alignment horizontal="center"/>
      <protection hidden="1"/>
    </xf>
    <xf numFmtId="177" fontId="48" fillId="0" borderId="19" xfId="61" applyFont="1" applyBorder="1" applyAlignment="1" applyProtection="1">
      <alignment horizontal="center"/>
      <protection hidden="1"/>
    </xf>
    <xf numFmtId="0" fontId="46" fillId="0" borderId="19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77" fontId="46" fillId="0" borderId="19" xfId="61" applyFont="1" applyBorder="1" applyAlignment="1" applyProtection="1">
      <alignment horizontal="center"/>
      <protection hidden="1"/>
    </xf>
    <xf numFmtId="0" fontId="46" fillId="0" borderId="19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3" fontId="46" fillId="0" borderId="0" xfId="0" applyNumberFormat="1" applyFont="1" applyAlignment="1" applyProtection="1">
      <alignment/>
      <protection hidden="1"/>
    </xf>
    <xf numFmtId="43" fontId="46" fillId="0" borderId="0" xfId="0" applyNumberFormat="1" applyFont="1" applyAlignment="1" applyProtection="1">
      <alignment/>
      <protection hidden="1"/>
    </xf>
    <xf numFmtId="177" fontId="47" fillId="0" borderId="18" xfId="61" applyFont="1" applyBorder="1" applyAlignment="1" applyProtection="1">
      <alignment/>
      <protection hidden="1"/>
    </xf>
    <xf numFmtId="0" fontId="47" fillId="0" borderId="18" xfId="0" applyFont="1" applyBorder="1" applyAlignment="1" applyProtection="1">
      <alignment/>
      <protection hidden="1"/>
    </xf>
    <xf numFmtId="0" fontId="47" fillId="0" borderId="18" xfId="0" applyFont="1" applyBorder="1" applyAlignment="1" applyProtection="1">
      <alignment horizontal="right"/>
      <protection hidden="1"/>
    </xf>
    <xf numFmtId="177" fontId="47" fillId="0" borderId="18" xfId="0" applyNumberFormat="1" applyFont="1" applyBorder="1" applyAlignment="1" applyProtection="1">
      <alignment/>
      <protection hidden="1"/>
    </xf>
    <xf numFmtId="177" fontId="46" fillId="0" borderId="18" xfId="0" applyNumberFormat="1" applyFont="1" applyBorder="1" applyAlignment="1" applyProtection="1">
      <alignment/>
      <protection hidden="1"/>
    </xf>
    <xf numFmtId="177" fontId="47" fillId="0" borderId="19" xfId="61" applyFont="1" applyBorder="1" applyAlignment="1" applyProtection="1">
      <alignment horizontal="center"/>
      <protection hidden="1"/>
    </xf>
    <xf numFmtId="0" fontId="48" fillId="0" borderId="19" xfId="0" applyFont="1" applyBorder="1" applyAlignment="1" applyProtection="1">
      <alignment/>
      <protection hidden="1"/>
    </xf>
    <xf numFmtId="0" fontId="47" fillId="0" borderId="19" xfId="0" applyFont="1" applyBorder="1" applyAlignment="1" applyProtection="1">
      <alignment horizontal="center"/>
      <protection hidden="1"/>
    </xf>
    <xf numFmtId="10" fontId="46" fillId="0" borderId="10" xfId="0" applyNumberFormat="1" applyFont="1" applyBorder="1" applyAlignment="1" applyProtection="1">
      <alignment/>
      <protection hidden="1"/>
    </xf>
    <xf numFmtId="0" fontId="46" fillId="0" borderId="0" xfId="0" applyFont="1" applyAlignment="1" applyProtection="1">
      <alignment horizontal="left"/>
      <protection hidden="1"/>
    </xf>
    <xf numFmtId="177" fontId="46" fillId="0" borderId="0" xfId="0" applyNumberFormat="1" applyFont="1" applyAlignment="1" applyProtection="1">
      <alignment/>
      <protection hidden="1"/>
    </xf>
    <xf numFmtId="183" fontId="46" fillId="0" borderId="10" xfId="0" applyNumberFormat="1" applyFont="1" applyBorder="1" applyAlignment="1" applyProtection="1">
      <alignment/>
      <protection hidden="1"/>
    </xf>
    <xf numFmtId="181" fontId="46" fillId="0" borderId="0" xfId="0" applyNumberFormat="1" applyFont="1" applyAlignment="1" applyProtection="1">
      <alignment/>
      <protection hidden="1"/>
    </xf>
    <xf numFmtId="183" fontId="46" fillId="0" borderId="0" xfId="0" applyNumberFormat="1" applyFont="1" applyAlignment="1" applyProtection="1">
      <alignment/>
      <protection hidden="1"/>
    </xf>
    <xf numFmtId="177" fontId="46" fillId="0" borderId="0" xfId="61" applyFont="1" applyAlignment="1" applyProtection="1">
      <alignment/>
      <protection hidden="1"/>
    </xf>
    <xf numFmtId="177" fontId="48" fillId="0" borderId="19" xfId="61" applyFont="1" applyBorder="1" applyAlignment="1" applyProtection="1">
      <alignment/>
      <protection hidden="1"/>
    </xf>
    <xf numFmtId="177" fontId="48" fillId="0" borderId="19" xfId="0" applyNumberFormat="1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177" fontId="47" fillId="0" borderId="10" xfId="61" applyFont="1" applyBorder="1" applyAlignment="1" applyProtection="1">
      <alignment/>
      <protection hidden="1"/>
    </xf>
    <xf numFmtId="0" fontId="46" fillId="0" borderId="19" xfId="0" applyFont="1" applyBorder="1" applyAlignment="1" applyProtection="1">
      <alignment/>
      <protection hidden="1"/>
    </xf>
    <xf numFmtId="177" fontId="47" fillId="0" borderId="10" xfId="0" applyNumberFormat="1" applyFont="1" applyBorder="1" applyAlignment="1" applyProtection="1">
      <alignment/>
      <protection hidden="1"/>
    </xf>
    <xf numFmtId="183" fontId="46" fillId="0" borderId="10" xfId="0" applyNumberFormat="1" applyFont="1" applyBorder="1" applyAlignment="1" applyProtection="1">
      <alignment/>
      <protection hidden="1"/>
    </xf>
    <xf numFmtId="0" fontId="48" fillId="0" borderId="0" xfId="0" applyFont="1" applyAlignment="1" applyProtection="1">
      <alignment horizontal="left"/>
      <protection hidden="1"/>
    </xf>
    <xf numFmtId="177" fontId="47" fillId="0" borderId="19" xfId="61" applyFont="1" applyBorder="1" applyAlignment="1" applyProtection="1">
      <alignment/>
      <protection hidden="1"/>
    </xf>
    <xf numFmtId="177" fontId="48" fillId="0" borderId="19" xfId="0" applyNumberFormat="1" applyFont="1" applyBorder="1" applyAlignment="1" applyProtection="1">
      <alignment/>
      <protection hidden="1"/>
    </xf>
    <xf numFmtId="0" fontId="48" fillId="33" borderId="19" xfId="0" applyFont="1" applyFill="1" applyBorder="1" applyAlignment="1" applyProtection="1">
      <alignment horizontal="left"/>
      <protection hidden="1"/>
    </xf>
    <xf numFmtId="43" fontId="48" fillId="33" borderId="19" xfId="0" applyNumberFormat="1" applyFont="1" applyFill="1" applyBorder="1" applyAlignment="1" applyProtection="1">
      <alignment horizontal="left"/>
      <protection hidden="1"/>
    </xf>
    <xf numFmtId="177" fontId="47" fillId="33" borderId="19" xfId="61" applyFont="1" applyFill="1" applyBorder="1" applyAlignment="1" applyProtection="1">
      <alignment/>
      <protection hidden="1"/>
    </xf>
    <xf numFmtId="0" fontId="46" fillId="33" borderId="19" xfId="0" applyFont="1" applyFill="1" applyBorder="1" applyAlignment="1" applyProtection="1">
      <alignment/>
      <protection hidden="1"/>
    </xf>
    <xf numFmtId="169" fontId="48" fillId="33" borderId="19" xfId="0" applyNumberFormat="1" applyFont="1" applyFill="1" applyBorder="1" applyAlignment="1" applyProtection="1">
      <alignment/>
      <protection hidden="1"/>
    </xf>
    <xf numFmtId="10" fontId="46" fillId="33" borderId="10" xfId="0" applyNumberFormat="1" applyFont="1" applyFill="1" applyBorder="1" applyAlignment="1" applyProtection="1">
      <alignment/>
      <protection hidden="1"/>
    </xf>
    <xf numFmtId="0" fontId="46" fillId="0" borderId="18" xfId="0" applyFont="1" applyBorder="1" applyAlignment="1" applyProtection="1">
      <alignment horizontal="left"/>
      <protection hidden="1"/>
    </xf>
    <xf numFmtId="177" fontId="49" fillId="0" borderId="18" xfId="61" applyFont="1" applyBorder="1" applyAlignment="1" applyProtection="1">
      <alignment/>
      <protection hidden="1"/>
    </xf>
    <xf numFmtId="0" fontId="46" fillId="0" borderId="18" xfId="0" applyFont="1" applyBorder="1" applyAlignment="1" applyProtection="1">
      <alignment/>
      <protection hidden="1"/>
    </xf>
    <xf numFmtId="177" fontId="46" fillId="0" borderId="18" xfId="0" applyNumberFormat="1" applyFont="1" applyBorder="1" applyAlignment="1" applyProtection="1">
      <alignment/>
      <protection hidden="1"/>
    </xf>
    <xf numFmtId="0" fontId="46" fillId="0" borderId="17" xfId="0" applyFont="1" applyBorder="1" applyAlignment="1" applyProtection="1">
      <alignment/>
      <protection hidden="1"/>
    </xf>
    <xf numFmtId="9" fontId="46" fillId="13" borderId="10" xfId="0" applyNumberFormat="1" applyFont="1" applyFill="1" applyBorder="1" applyAlignment="1" applyProtection="1">
      <alignment horizontal="center"/>
      <protection locked="0"/>
    </xf>
    <xf numFmtId="0" fontId="46" fillId="34" borderId="0" xfId="0" applyFont="1" applyFill="1" applyAlignment="1" applyProtection="1">
      <alignment horizontal="center"/>
      <protection locked="0"/>
    </xf>
    <xf numFmtId="177" fontId="46" fillId="34" borderId="0" xfId="61" applyFont="1" applyFill="1" applyAlignment="1" applyProtection="1">
      <alignment horizontal="center"/>
      <protection locked="0"/>
    </xf>
    <xf numFmtId="177" fontId="46" fillId="13" borderId="19" xfId="61" applyFont="1" applyFill="1" applyBorder="1" applyAlignment="1" applyProtection="1">
      <alignment/>
      <protection locked="0"/>
    </xf>
    <xf numFmtId="0" fontId="46" fillId="13" borderId="19" xfId="0" applyFont="1" applyFill="1" applyBorder="1" applyAlignment="1" applyProtection="1">
      <alignment horizontal="center"/>
      <protection locked="0"/>
    </xf>
    <xf numFmtId="9" fontId="46" fillId="34" borderId="0" xfId="0" applyNumberFormat="1" applyFont="1" applyFill="1" applyAlignment="1" applyProtection="1">
      <alignment horizontal="center"/>
      <protection hidden="1" locked="0"/>
    </xf>
    <xf numFmtId="0" fontId="46" fillId="0" borderId="0" xfId="0" applyFont="1" applyAlignment="1" applyProtection="1">
      <alignment horizontal="left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177" fontId="4" fillId="0" borderId="22" xfId="61" applyFont="1" applyBorder="1" applyAlignment="1" applyProtection="1">
      <alignment horizontal="left"/>
      <protection hidden="1"/>
    </xf>
    <xf numFmtId="177" fontId="4" fillId="0" borderId="23" xfId="61" applyFont="1" applyBorder="1" applyAlignment="1" applyProtection="1">
      <alignment horizontal="left"/>
      <protection hidden="1"/>
    </xf>
    <xf numFmtId="177" fontId="4" fillId="0" borderId="24" xfId="61" applyFont="1" applyBorder="1" applyAlignment="1" applyProtection="1">
      <alignment horizontal="left"/>
      <protection hidden="1"/>
    </xf>
    <xf numFmtId="177" fontId="4" fillId="0" borderId="0" xfId="61" applyFont="1" applyAlignment="1" applyProtection="1">
      <alignment horizontal="left"/>
      <protection hidden="1"/>
    </xf>
    <xf numFmtId="0" fontId="50" fillId="33" borderId="0" xfId="0" applyFont="1" applyFill="1" applyAlignment="1" applyProtection="1">
      <alignment horizontal="center"/>
      <protection hidden="1"/>
    </xf>
    <xf numFmtId="177" fontId="4" fillId="0" borderId="25" xfId="61" applyFont="1" applyBorder="1" applyAlignment="1" applyProtection="1">
      <alignment horizontal="left"/>
      <protection hidden="1"/>
    </xf>
    <xf numFmtId="177" fontId="4" fillId="0" borderId="26" xfId="61" applyFont="1" applyBorder="1" applyAlignment="1" applyProtection="1">
      <alignment horizontal="left"/>
      <protection hidden="1"/>
    </xf>
    <xf numFmtId="177" fontId="4" fillId="0" borderId="27" xfId="61" applyFont="1" applyBorder="1" applyAlignment="1" applyProtection="1">
      <alignment horizontal="left"/>
      <protection hidden="1"/>
    </xf>
    <xf numFmtId="0" fontId="46" fillId="0" borderId="10" xfId="0" applyFont="1" applyBorder="1" applyAlignment="1" applyProtection="1">
      <alignment horizontal="left"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6" fillId="0" borderId="19" xfId="0" applyFont="1" applyBorder="1" applyAlignment="1" applyProtection="1">
      <alignment horizontal="left"/>
      <protection hidden="1"/>
    </xf>
    <xf numFmtId="0" fontId="48" fillId="0" borderId="19" xfId="0" applyFont="1" applyBorder="1" applyAlignment="1" applyProtection="1">
      <alignment horizontal="left"/>
      <protection hidden="1"/>
    </xf>
    <xf numFmtId="177" fontId="48" fillId="0" borderId="19" xfId="61" applyFont="1" applyBorder="1" applyAlignment="1" applyProtection="1">
      <alignment horizontal="right"/>
      <protection hidden="1"/>
    </xf>
    <xf numFmtId="0" fontId="46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166" fontId="47" fillId="0" borderId="19" xfId="0" applyNumberFormat="1" applyFont="1" applyBorder="1" applyAlignment="1" applyProtection="1">
      <alignment horizontal="right"/>
      <protection hidden="1"/>
    </xf>
    <xf numFmtId="0" fontId="47" fillId="0" borderId="19" xfId="0" applyFont="1" applyBorder="1" applyAlignment="1" applyProtection="1">
      <alignment horizontal="right"/>
      <protection hidden="1"/>
    </xf>
    <xf numFmtId="0" fontId="46" fillId="0" borderId="19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43" fontId="47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46" fillId="0" borderId="11" xfId="0" applyFont="1" applyBorder="1" applyAlignment="1" applyProtection="1">
      <alignment horizontal="left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workbookViewId="0" topLeftCell="A1">
      <selection activeCell="E16" sqref="E16"/>
    </sheetView>
  </sheetViews>
  <sheetFormatPr defaultColWidth="9.140625" defaultRowHeight="15"/>
  <cols>
    <col min="1" max="1" width="3.421875" style="0" customWidth="1"/>
    <col min="2" max="2" width="10.8515625" style="2" customWidth="1"/>
    <col min="3" max="3" width="9.140625" style="2" customWidth="1"/>
    <col min="4" max="4" width="20.8515625" style="2" customWidth="1"/>
    <col min="5" max="5" width="14.140625" style="2" customWidth="1"/>
    <col min="6" max="7" width="11.57421875" style="2" customWidth="1"/>
    <col min="8" max="8" width="14.8515625" style="2" customWidth="1"/>
    <col min="9" max="9" width="1.421875" style="2" customWidth="1"/>
    <col min="10" max="10" width="0.71875" style="2" hidden="1" customWidth="1"/>
    <col min="11" max="13" width="9.140625" style="0" hidden="1" customWidth="1"/>
  </cols>
  <sheetData>
    <row r="1" spans="1:13" ht="15">
      <c r="A1" s="8"/>
      <c r="B1" s="9"/>
      <c r="C1" s="9"/>
      <c r="D1" s="9"/>
      <c r="E1" s="9"/>
      <c r="F1" s="9"/>
      <c r="G1" s="9"/>
      <c r="H1" s="9"/>
      <c r="I1" s="9"/>
      <c r="J1" s="9"/>
      <c r="K1" s="8"/>
      <c r="L1" s="8"/>
      <c r="M1" s="8"/>
    </row>
    <row r="2" spans="1:13" ht="15">
      <c r="A2" s="156" t="s">
        <v>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5">
      <c r="A3" s="156" t="s">
        <v>45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5">
      <c r="A4" s="156" t="s">
        <v>44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20.25" thickBot="1">
      <c r="A6" s="144" t="s">
        <v>15</v>
      </c>
      <c r="B6" s="144"/>
      <c r="C6" s="144"/>
      <c r="D6" s="144"/>
      <c r="E6" s="144"/>
      <c r="F6" s="144"/>
      <c r="G6" s="144"/>
      <c r="H6" s="144"/>
      <c r="I6" s="144"/>
      <c r="J6" s="9"/>
      <c r="K6" s="8"/>
      <c r="L6" s="8"/>
      <c r="M6" s="8"/>
    </row>
    <row r="7" spans="1:13" ht="15.75" thickTop="1">
      <c r="A7" s="10"/>
      <c r="B7" s="11"/>
      <c r="C7" s="11"/>
      <c r="D7" s="11"/>
      <c r="E7" s="11"/>
      <c r="F7" s="11"/>
      <c r="G7" s="11"/>
      <c r="H7" s="11"/>
      <c r="I7" s="12"/>
      <c r="J7" s="13"/>
      <c r="K7" s="8"/>
      <c r="L7" s="8"/>
      <c r="M7" s="8"/>
    </row>
    <row r="8" spans="1:13" ht="15.75">
      <c r="A8" s="137" t="s">
        <v>69</v>
      </c>
      <c r="B8" s="138"/>
      <c r="C8" s="138"/>
      <c r="D8" s="138"/>
      <c r="E8" s="138"/>
      <c r="F8" s="138"/>
      <c r="G8" s="138"/>
      <c r="H8" s="138"/>
      <c r="I8" s="139"/>
      <c r="J8" s="13"/>
      <c r="K8" s="8"/>
      <c r="L8" s="8"/>
      <c r="M8" s="8"/>
    </row>
    <row r="9" spans="1:13" ht="15.75">
      <c r="A9" s="14"/>
      <c r="B9" s="15"/>
      <c r="C9" s="15"/>
      <c r="D9" s="15"/>
      <c r="E9" s="15"/>
      <c r="F9" s="15"/>
      <c r="G9" s="15"/>
      <c r="H9" s="15"/>
      <c r="I9" s="16"/>
      <c r="J9" s="13"/>
      <c r="K9" s="8"/>
      <c r="L9" s="8"/>
      <c r="M9" s="8"/>
    </row>
    <row r="10" spans="1:13" ht="15">
      <c r="A10" s="17"/>
      <c r="B10" s="18" t="s">
        <v>0</v>
      </c>
      <c r="C10" s="19" t="s">
        <v>1</v>
      </c>
      <c r="D10" s="19" t="s">
        <v>67</v>
      </c>
      <c r="E10" s="19" t="s">
        <v>2</v>
      </c>
      <c r="F10" s="20"/>
      <c r="G10" s="20"/>
      <c r="H10" s="20"/>
      <c r="I10" s="21"/>
      <c r="J10" s="22"/>
      <c r="K10" s="8"/>
      <c r="L10" s="8"/>
      <c r="M10" s="8"/>
    </row>
    <row r="11" spans="1:13" ht="15">
      <c r="A11" s="17"/>
      <c r="B11" s="23" t="s">
        <v>14</v>
      </c>
      <c r="C11" s="3"/>
      <c r="D11" s="24">
        <v>40</v>
      </c>
      <c r="E11" s="4"/>
      <c r="F11" s="20"/>
      <c r="G11" s="20"/>
      <c r="H11" s="20"/>
      <c r="I11" s="25"/>
      <c r="J11" s="26"/>
      <c r="K11" s="8"/>
      <c r="L11" s="8"/>
      <c r="M11" s="8"/>
    </row>
    <row r="12" spans="1:13" ht="15">
      <c r="A12" s="17"/>
      <c r="B12" s="140" t="s">
        <v>17</v>
      </c>
      <c r="C12" s="141"/>
      <c r="D12" s="142"/>
      <c r="E12" s="27">
        <v>220</v>
      </c>
      <c r="F12" s="28"/>
      <c r="G12" s="28"/>
      <c r="H12" s="28"/>
      <c r="I12" s="25"/>
      <c r="J12" s="26"/>
      <c r="K12" s="8"/>
      <c r="L12" s="8"/>
      <c r="M12" s="8"/>
    </row>
    <row r="13" spans="1:13" ht="15">
      <c r="A13" s="17"/>
      <c r="B13" s="140" t="s">
        <v>16</v>
      </c>
      <c r="C13" s="141"/>
      <c r="D13" s="142"/>
      <c r="E13" s="27">
        <v>10</v>
      </c>
      <c r="F13" s="28"/>
      <c r="G13" s="28"/>
      <c r="H13" s="28"/>
      <c r="I13" s="25"/>
      <c r="J13" s="26"/>
      <c r="K13" s="8"/>
      <c r="L13" s="8"/>
      <c r="M13" s="8"/>
    </row>
    <row r="14" spans="1:13" ht="15">
      <c r="A14" s="17"/>
      <c r="B14" s="140" t="s">
        <v>18</v>
      </c>
      <c r="C14" s="141"/>
      <c r="D14" s="142"/>
      <c r="E14" s="27">
        <v>22</v>
      </c>
      <c r="F14" s="28"/>
      <c r="G14" s="28"/>
      <c r="H14" s="28"/>
      <c r="I14" s="25"/>
      <c r="J14" s="26"/>
      <c r="K14" s="8"/>
      <c r="L14" s="8"/>
      <c r="M14" s="8"/>
    </row>
    <row r="15" spans="1:13" ht="15">
      <c r="A15" s="17"/>
      <c r="B15" s="143" t="s">
        <v>32</v>
      </c>
      <c r="C15" s="143"/>
      <c r="D15" s="143"/>
      <c r="E15" s="27">
        <v>125</v>
      </c>
      <c r="F15" s="28"/>
      <c r="G15" s="28"/>
      <c r="H15" s="28"/>
      <c r="I15" s="25"/>
      <c r="J15" s="26"/>
      <c r="K15" s="8"/>
      <c r="L15" s="8"/>
      <c r="M15" s="8"/>
    </row>
    <row r="16" spans="1:13" ht="15">
      <c r="A16" s="17"/>
      <c r="B16" s="145" t="s">
        <v>19</v>
      </c>
      <c r="C16" s="146"/>
      <c r="D16" s="147"/>
      <c r="E16" s="29">
        <f>E15*E14</f>
        <v>2750</v>
      </c>
      <c r="F16" s="28"/>
      <c r="G16" s="28"/>
      <c r="H16" s="28"/>
      <c r="I16" s="25"/>
      <c r="J16" s="26"/>
      <c r="K16" s="8"/>
      <c r="L16" s="8"/>
      <c r="M16" s="8"/>
    </row>
    <row r="17" spans="1:13" ht="15.75" thickBot="1">
      <c r="A17" s="30"/>
      <c r="B17" s="31"/>
      <c r="C17" s="13"/>
      <c r="D17" s="13"/>
      <c r="E17" s="26"/>
      <c r="F17" s="32"/>
      <c r="G17" s="32"/>
      <c r="H17" s="33"/>
      <c r="I17" s="34"/>
      <c r="J17" s="26"/>
      <c r="K17" s="8"/>
      <c r="L17" s="8"/>
      <c r="M17" s="8"/>
    </row>
    <row r="18" spans="1:13" ht="15.75" thickTop="1">
      <c r="A18" s="35"/>
      <c r="B18" s="36"/>
      <c r="C18" s="11"/>
      <c r="D18" s="11"/>
      <c r="E18" s="37"/>
      <c r="F18" s="38"/>
      <c r="G18" s="38"/>
      <c r="H18" s="37"/>
      <c r="I18" s="37"/>
      <c r="J18" s="26"/>
      <c r="K18" s="8"/>
      <c r="L18" s="8"/>
      <c r="M18" s="8"/>
    </row>
    <row r="19" spans="1:13" ht="15.75" thickBot="1">
      <c r="A19" s="39"/>
      <c r="B19" s="31"/>
      <c r="C19" s="13"/>
      <c r="D19" s="13"/>
      <c r="E19" s="26"/>
      <c r="F19" s="40"/>
      <c r="G19" s="40"/>
      <c r="H19" s="26"/>
      <c r="I19" s="41"/>
      <c r="J19" s="26"/>
      <c r="K19" s="8"/>
      <c r="L19" s="8"/>
      <c r="M19" s="8"/>
    </row>
    <row r="20" spans="1:13" ht="15.75" thickTop="1">
      <c r="A20" s="10"/>
      <c r="B20" s="42"/>
      <c r="C20" s="42"/>
      <c r="D20" s="42"/>
      <c r="E20" s="42"/>
      <c r="F20" s="42"/>
      <c r="G20" s="42"/>
      <c r="H20" s="42"/>
      <c r="I20" s="43"/>
      <c r="J20" s="13"/>
      <c r="K20" s="8"/>
      <c r="L20" s="8"/>
      <c r="M20" s="8"/>
    </row>
    <row r="21" spans="1:13" ht="15">
      <c r="A21" s="30"/>
      <c r="B21" s="44" t="s">
        <v>36</v>
      </c>
      <c r="C21" s="45"/>
      <c r="D21" s="45"/>
      <c r="E21" s="46"/>
      <c r="F21" s="47" t="s">
        <v>4</v>
      </c>
      <c r="G21" s="48"/>
      <c r="H21" s="47" t="s">
        <v>28</v>
      </c>
      <c r="I21" s="49"/>
      <c r="J21" s="13"/>
      <c r="K21" s="8"/>
      <c r="L21" s="8"/>
      <c r="M21" s="8"/>
    </row>
    <row r="22" spans="1:13" ht="15">
      <c r="A22" s="30"/>
      <c r="B22" s="148" t="s">
        <v>13</v>
      </c>
      <c r="C22" s="148"/>
      <c r="D22" s="50">
        <f>(2046.5/220)*220</f>
        <v>2046.5</v>
      </c>
      <c r="E22" s="46"/>
      <c r="F22" s="46"/>
      <c r="G22" s="46"/>
      <c r="H22" s="46"/>
      <c r="I22" s="49"/>
      <c r="J22" s="13"/>
      <c r="K22" s="8"/>
      <c r="L22" s="8"/>
      <c r="M22" s="8"/>
    </row>
    <row r="23" spans="1:13" ht="15">
      <c r="A23" s="30"/>
      <c r="B23" s="22" t="s">
        <v>5</v>
      </c>
      <c r="C23" s="51">
        <v>0</v>
      </c>
      <c r="D23" s="26"/>
      <c r="E23" s="22"/>
      <c r="F23" s="22"/>
      <c r="G23" s="22"/>
      <c r="H23" s="22"/>
      <c r="I23" s="49"/>
      <c r="J23" s="13"/>
      <c r="K23" s="8"/>
      <c r="L23" s="8"/>
      <c r="M23" s="8"/>
    </row>
    <row r="24" spans="1:13" ht="15">
      <c r="A24" s="30"/>
      <c r="B24" s="22" t="s">
        <v>6</v>
      </c>
      <c r="C24" s="51">
        <v>0</v>
      </c>
      <c r="D24" s="26"/>
      <c r="E24" s="22"/>
      <c r="F24" s="22"/>
      <c r="G24" s="22"/>
      <c r="H24" s="22"/>
      <c r="I24" s="49"/>
      <c r="J24" s="13"/>
      <c r="K24" s="8"/>
      <c r="L24" s="8"/>
      <c r="M24" s="8"/>
    </row>
    <row r="25" spans="1:13" ht="15">
      <c r="A25" s="30"/>
      <c r="B25" s="22" t="s">
        <v>7</v>
      </c>
      <c r="C25" s="51">
        <f>D22/12</f>
        <v>170.54166666666666</v>
      </c>
      <c r="D25" s="26"/>
      <c r="E25" s="22"/>
      <c r="F25" s="22"/>
      <c r="G25" s="22"/>
      <c r="H25" s="22"/>
      <c r="I25" s="49"/>
      <c r="J25" s="13"/>
      <c r="K25" s="8"/>
      <c r="L25" s="8"/>
      <c r="M25" s="8"/>
    </row>
    <row r="26" spans="1:13" ht="15">
      <c r="A26" s="30"/>
      <c r="B26" s="22" t="s">
        <v>11</v>
      </c>
      <c r="C26" s="51">
        <f>C25/3</f>
        <v>56.84722222222222</v>
      </c>
      <c r="D26" s="26"/>
      <c r="E26" s="52"/>
      <c r="F26" s="53"/>
      <c r="G26" s="22"/>
      <c r="H26" s="22"/>
      <c r="I26" s="49"/>
      <c r="J26" s="13"/>
      <c r="K26" s="8"/>
      <c r="L26" s="8"/>
      <c r="M26" s="8"/>
    </row>
    <row r="27" spans="1:13" s="1" customFormat="1" ht="15">
      <c r="A27" s="54"/>
      <c r="B27" s="22" t="s">
        <v>21</v>
      </c>
      <c r="C27" s="51">
        <v>0</v>
      </c>
      <c r="D27" s="22"/>
      <c r="E27" s="22"/>
      <c r="F27" s="22"/>
      <c r="G27" s="22"/>
      <c r="H27" s="22"/>
      <c r="I27" s="22"/>
      <c r="J27" s="13"/>
      <c r="K27" s="54"/>
      <c r="L27" s="54"/>
      <c r="M27" s="54"/>
    </row>
    <row r="28" spans="1:13" s="1" customFormat="1" ht="15">
      <c r="A28" s="54"/>
      <c r="B28" s="22" t="s">
        <v>8</v>
      </c>
      <c r="C28" s="26">
        <f>+D22/12</f>
        <v>170.54166666666666</v>
      </c>
      <c r="D28" s="26">
        <f>SUM(C23:C28)</f>
        <v>397.93055555555554</v>
      </c>
      <c r="E28" s="26"/>
      <c r="F28" s="55">
        <f>H28*12</f>
        <v>29333.166666666668</v>
      </c>
      <c r="G28" s="56"/>
      <c r="H28" s="57">
        <f>D22+D28</f>
        <v>2444.4305555555557</v>
      </c>
      <c r="I28" s="22"/>
      <c r="J28" s="13"/>
      <c r="K28" s="54"/>
      <c r="L28" s="54"/>
      <c r="M28" s="54"/>
    </row>
    <row r="29" spans="1:13" s="1" customFormat="1" ht="15">
      <c r="A29" s="54"/>
      <c r="B29" s="149" t="s">
        <v>48</v>
      </c>
      <c r="C29" s="150"/>
      <c r="D29" s="26">
        <f>(442*0.9/220)*220</f>
        <v>397.8</v>
      </c>
      <c r="E29" s="26"/>
      <c r="F29" s="55">
        <f>H29*12</f>
        <v>4773.6</v>
      </c>
      <c r="G29" s="56"/>
      <c r="H29" s="57">
        <f>D23+D29</f>
        <v>397.8</v>
      </c>
      <c r="I29" s="22"/>
      <c r="J29" s="13"/>
      <c r="K29" s="54"/>
      <c r="L29" s="54"/>
      <c r="M29" s="54"/>
    </row>
    <row r="30" spans="1:13" ht="15.75" thickBot="1">
      <c r="A30" s="30"/>
      <c r="B30" s="58"/>
      <c r="C30" s="58"/>
      <c r="D30" s="58"/>
      <c r="E30" s="59"/>
      <c r="F30" s="22"/>
      <c r="G30" s="51"/>
      <c r="H30" s="9"/>
      <c r="I30" s="9"/>
      <c r="J30" s="26"/>
      <c r="K30" s="8"/>
      <c r="L30" s="8"/>
      <c r="M30" s="8"/>
    </row>
    <row r="31" spans="1:13" ht="15.75" thickTop="1">
      <c r="A31" s="10"/>
      <c r="B31" s="60"/>
      <c r="C31" s="60"/>
      <c r="D31" s="60"/>
      <c r="E31" s="61"/>
      <c r="F31" s="62"/>
      <c r="G31" s="63"/>
      <c r="H31" s="11"/>
      <c r="I31" s="12"/>
      <c r="J31" s="26"/>
      <c r="K31" s="8"/>
      <c r="L31" s="8"/>
      <c r="M31" s="8"/>
    </row>
    <row r="32" spans="1:13" ht="15.75" thickBot="1">
      <c r="A32" s="8"/>
      <c r="B32" s="58"/>
      <c r="C32" s="58"/>
      <c r="D32" s="58"/>
      <c r="E32" s="59"/>
      <c r="F32" s="22"/>
      <c r="G32" s="51"/>
      <c r="H32" s="9"/>
      <c r="I32" s="9"/>
      <c r="J32" s="26"/>
      <c r="K32" s="8"/>
      <c r="L32" s="8"/>
      <c r="M32" s="8"/>
    </row>
    <row r="33" spans="1:13" ht="15.75" thickTop="1">
      <c r="A33" s="10"/>
      <c r="B33" s="60"/>
      <c r="C33" s="60"/>
      <c r="D33" s="60"/>
      <c r="E33" s="61"/>
      <c r="F33" s="62"/>
      <c r="G33" s="63"/>
      <c r="H33" s="11"/>
      <c r="I33" s="12"/>
      <c r="J33" s="26"/>
      <c r="K33" s="8"/>
      <c r="L33" s="8"/>
      <c r="M33" s="8"/>
    </row>
    <row r="34" spans="1:13" ht="15">
      <c r="A34" s="30"/>
      <c r="B34" s="64" t="s">
        <v>37</v>
      </c>
      <c r="C34" s="65"/>
      <c r="D34" s="65"/>
      <c r="E34" s="66"/>
      <c r="F34" s="67" t="s">
        <v>35</v>
      </c>
      <c r="G34" s="65"/>
      <c r="H34" s="68" t="s">
        <v>28</v>
      </c>
      <c r="I34" s="69"/>
      <c r="J34" s="26"/>
      <c r="K34" s="8"/>
      <c r="L34" s="8"/>
      <c r="M34" s="8"/>
    </row>
    <row r="35" spans="1:13" ht="15">
      <c r="A35" s="30"/>
      <c r="B35" s="148" t="s">
        <v>22</v>
      </c>
      <c r="C35" s="148"/>
      <c r="D35" s="148"/>
      <c r="E35" s="148"/>
      <c r="F35" s="5"/>
      <c r="G35" s="70"/>
      <c r="H35" s="70"/>
      <c r="I35" s="69"/>
      <c r="J35" s="26"/>
      <c r="K35" s="8"/>
      <c r="L35" s="8"/>
      <c r="M35" s="8"/>
    </row>
    <row r="36" spans="1:13" ht="15">
      <c r="A36" s="30"/>
      <c r="B36" s="136" t="s">
        <v>23</v>
      </c>
      <c r="C36" s="136"/>
      <c r="D36" s="136"/>
      <c r="E36" s="136"/>
      <c r="F36" s="6"/>
      <c r="G36" s="13"/>
      <c r="H36" s="13"/>
      <c r="I36" s="69"/>
      <c r="J36" s="26"/>
      <c r="K36" s="8"/>
      <c r="L36" s="8"/>
      <c r="M36" s="8"/>
    </row>
    <row r="37" spans="1:13" ht="15">
      <c r="A37" s="30"/>
      <c r="B37" s="136" t="s">
        <v>24</v>
      </c>
      <c r="C37" s="136"/>
      <c r="D37" s="136"/>
      <c r="E37" s="136"/>
      <c r="F37" s="6"/>
      <c r="G37" s="13"/>
      <c r="H37" s="13"/>
      <c r="I37" s="69"/>
      <c r="J37" s="26"/>
      <c r="K37" s="8"/>
      <c r="L37" s="8"/>
      <c r="M37" s="8"/>
    </row>
    <row r="38" spans="1:13" ht="15">
      <c r="A38" s="30"/>
      <c r="B38" s="136" t="s">
        <v>62</v>
      </c>
      <c r="C38" s="136"/>
      <c r="D38" s="136"/>
      <c r="E38" s="136"/>
      <c r="F38" s="6"/>
      <c r="G38" s="13"/>
      <c r="H38" s="13"/>
      <c r="I38" s="69"/>
      <c r="J38" s="26"/>
      <c r="K38" s="8"/>
      <c r="L38" s="8"/>
      <c r="M38" s="8"/>
    </row>
    <row r="39" spans="1:13" ht="15">
      <c r="A39" s="30"/>
      <c r="B39" s="136" t="s">
        <v>46</v>
      </c>
      <c r="C39" s="136"/>
      <c r="D39" s="136"/>
      <c r="E39" s="136"/>
      <c r="F39" s="6"/>
      <c r="G39" s="13"/>
      <c r="H39" s="13"/>
      <c r="I39" s="69"/>
      <c r="J39" s="26"/>
      <c r="K39" s="8"/>
      <c r="L39" s="8"/>
      <c r="M39" s="8"/>
    </row>
    <row r="40" spans="1:13" ht="15">
      <c r="A40" s="30"/>
      <c r="B40" s="136" t="s">
        <v>47</v>
      </c>
      <c r="C40" s="136"/>
      <c r="D40" s="136"/>
      <c r="E40" s="136"/>
      <c r="F40" s="6"/>
      <c r="G40" s="13"/>
      <c r="H40" s="13"/>
      <c r="I40" s="69"/>
      <c r="J40" s="26"/>
      <c r="K40" s="8"/>
      <c r="L40" s="8"/>
      <c r="M40" s="8"/>
    </row>
    <row r="41" spans="1:13" ht="15">
      <c r="A41" s="30"/>
      <c r="B41" s="136" t="s">
        <v>25</v>
      </c>
      <c r="C41" s="136"/>
      <c r="D41" s="136"/>
      <c r="E41" s="136"/>
      <c r="F41" s="6"/>
      <c r="G41" s="13"/>
      <c r="H41" s="13"/>
      <c r="I41" s="69"/>
      <c r="J41" s="26"/>
      <c r="K41" s="8"/>
      <c r="L41" s="8"/>
      <c r="M41" s="8"/>
    </row>
    <row r="42" spans="1:13" ht="15">
      <c r="A42" s="30"/>
      <c r="B42" s="136" t="s">
        <v>26</v>
      </c>
      <c r="C42" s="136"/>
      <c r="D42" s="136"/>
      <c r="E42" s="136"/>
      <c r="F42" s="6"/>
      <c r="G42" s="13"/>
      <c r="H42" s="13"/>
      <c r="I42" s="69"/>
      <c r="J42" s="26"/>
      <c r="K42" s="8"/>
      <c r="L42" s="8"/>
      <c r="M42" s="8"/>
    </row>
    <row r="43" spans="1:13" ht="15">
      <c r="A43" s="30"/>
      <c r="B43" s="136" t="s">
        <v>65</v>
      </c>
      <c r="C43" s="136"/>
      <c r="D43" s="136"/>
      <c r="E43" s="136"/>
      <c r="F43" s="26">
        <v>1200</v>
      </c>
      <c r="G43" s="13"/>
      <c r="H43" s="13"/>
      <c r="I43" s="69"/>
      <c r="J43" s="26"/>
      <c r="K43" s="8"/>
      <c r="L43" s="8"/>
      <c r="M43" s="8"/>
    </row>
    <row r="44" spans="1:13" ht="15">
      <c r="A44" s="30"/>
      <c r="B44" s="136" t="s">
        <v>42</v>
      </c>
      <c r="C44" s="136"/>
      <c r="D44" s="136"/>
      <c r="E44" s="136"/>
      <c r="F44" s="6"/>
      <c r="G44" s="13"/>
      <c r="H44" s="13"/>
      <c r="I44" s="69"/>
      <c r="J44" s="26"/>
      <c r="K44" s="8"/>
      <c r="L44" s="8"/>
      <c r="M44" s="8"/>
    </row>
    <row r="45" spans="1:13" ht="15">
      <c r="A45" s="30"/>
      <c r="B45" s="163" t="s">
        <v>27</v>
      </c>
      <c r="C45" s="163"/>
      <c r="D45" s="163"/>
      <c r="E45" s="163"/>
      <c r="F45" s="7"/>
      <c r="G45" s="71"/>
      <c r="H45" s="72"/>
      <c r="I45" s="69"/>
      <c r="J45" s="26"/>
      <c r="K45" s="8"/>
      <c r="L45" s="8"/>
      <c r="M45" s="8"/>
    </row>
    <row r="46" spans="1:13" ht="15">
      <c r="A46" s="30"/>
      <c r="B46" s="153" t="s">
        <v>12</v>
      </c>
      <c r="C46" s="153"/>
      <c r="D46" s="153"/>
      <c r="E46" s="153"/>
      <c r="F46" s="73">
        <f>SUM(F35:F45)</f>
        <v>1200</v>
      </c>
      <c r="G46" s="65"/>
      <c r="H46" s="74">
        <f>F46/12</f>
        <v>100</v>
      </c>
      <c r="I46" s="69"/>
      <c r="J46" s="26"/>
      <c r="K46" s="8"/>
      <c r="L46" s="8"/>
      <c r="M46" s="8"/>
    </row>
    <row r="47" spans="1:13" ht="15.75" thickBot="1">
      <c r="A47" s="75"/>
      <c r="B47" s="76"/>
      <c r="C47" s="76"/>
      <c r="D47" s="76"/>
      <c r="E47" s="77"/>
      <c r="F47" s="78"/>
      <c r="G47" s="76"/>
      <c r="H47" s="76"/>
      <c r="I47" s="79"/>
      <c r="J47" s="26"/>
      <c r="K47" s="8"/>
      <c r="L47" s="8"/>
      <c r="M47" s="8"/>
    </row>
    <row r="48" spans="1:13" ht="15.75" thickTop="1">
      <c r="A48" s="10"/>
      <c r="B48" s="11"/>
      <c r="C48" s="11"/>
      <c r="D48" s="11"/>
      <c r="E48" s="80"/>
      <c r="F48" s="81"/>
      <c r="G48" s="11"/>
      <c r="H48" s="11"/>
      <c r="I48" s="12"/>
      <c r="J48" s="26"/>
      <c r="K48" s="8"/>
      <c r="L48" s="8"/>
      <c r="M48" s="8"/>
    </row>
    <row r="49" spans="1:13" ht="15.75" thickBot="1">
      <c r="A49" s="39"/>
      <c r="B49" s="31"/>
      <c r="C49" s="13"/>
      <c r="D49" s="13"/>
      <c r="E49" s="26"/>
      <c r="F49" s="40"/>
      <c r="G49" s="40"/>
      <c r="H49" s="26"/>
      <c r="I49" s="41"/>
      <c r="J49" s="26"/>
      <c r="K49" s="8"/>
      <c r="L49" s="8"/>
      <c r="M49" s="8"/>
    </row>
    <row r="50" spans="1:13" ht="15.75" thickTop="1">
      <c r="A50" s="10"/>
      <c r="B50" s="11"/>
      <c r="C50" s="11"/>
      <c r="D50" s="11"/>
      <c r="E50" s="80"/>
      <c r="F50" s="81"/>
      <c r="G50" s="11"/>
      <c r="H50" s="11"/>
      <c r="I50" s="12"/>
      <c r="J50" s="26"/>
      <c r="K50" s="8"/>
      <c r="L50" s="8"/>
      <c r="M50" s="8"/>
    </row>
    <row r="51" spans="1:13" ht="15">
      <c r="A51" s="30"/>
      <c r="B51" s="82" t="s">
        <v>39</v>
      </c>
      <c r="C51" s="70"/>
      <c r="D51" s="70"/>
      <c r="E51" s="83"/>
      <c r="F51" s="70"/>
      <c r="G51" s="70"/>
      <c r="H51" s="70"/>
      <c r="I51" s="69"/>
      <c r="J51" s="26"/>
      <c r="K51" s="8"/>
      <c r="L51" s="8"/>
      <c r="M51" s="8"/>
    </row>
    <row r="52" spans="1:13" ht="15">
      <c r="A52" s="30"/>
      <c r="B52" s="64"/>
      <c r="C52" s="65"/>
      <c r="D52" s="65"/>
      <c r="E52" s="66"/>
      <c r="F52" s="65"/>
      <c r="G52" s="65"/>
      <c r="H52" s="65"/>
      <c r="I52" s="69"/>
      <c r="J52" s="26"/>
      <c r="K52" s="8"/>
      <c r="L52" s="8"/>
      <c r="M52" s="8"/>
    </row>
    <row r="53" spans="1:13" ht="15">
      <c r="A53" s="30"/>
      <c r="B53" s="64"/>
      <c r="C53" s="65"/>
      <c r="D53" s="84" t="s">
        <v>64</v>
      </c>
      <c r="E53" s="85" t="s">
        <v>30</v>
      </c>
      <c r="F53" s="84" t="s">
        <v>31</v>
      </c>
      <c r="G53" s="158" t="s">
        <v>28</v>
      </c>
      <c r="H53" s="158"/>
      <c r="I53" s="69"/>
      <c r="J53" s="26"/>
      <c r="K53" s="8"/>
      <c r="L53" s="8"/>
      <c r="M53" s="8"/>
    </row>
    <row r="54" spans="1:13" ht="15">
      <c r="A54" s="30"/>
      <c r="B54" s="86" t="s">
        <v>29</v>
      </c>
      <c r="C54" s="65"/>
      <c r="D54" s="134"/>
      <c r="E54" s="133"/>
      <c r="F54" s="65">
        <f>E15</f>
        <v>125</v>
      </c>
      <c r="G54" s="157" t="e">
        <f>(F54/D54)*E54*22</f>
        <v>#DIV/0!</v>
      </c>
      <c r="H54" s="157"/>
      <c r="I54" s="69"/>
      <c r="J54" s="26"/>
      <c r="K54" s="8"/>
      <c r="L54" s="8"/>
      <c r="M54" s="8"/>
    </row>
    <row r="55" spans="1:13" ht="15">
      <c r="A55" s="30"/>
      <c r="B55" s="82" t="s">
        <v>60</v>
      </c>
      <c r="C55" s="70"/>
      <c r="D55" s="70"/>
      <c r="E55" s="83"/>
      <c r="F55" s="70"/>
      <c r="G55" s="154"/>
      <c r="H55" s="155"/>
      <c r="I55" s="69"/>
      <c r="J55" s="26"/>
      <c r="K55" s="8"/>
      <c r="L55" s="8"/>
      <c r="M55" s="8"/>
    </row>
    <row r="56" spans="1:13" ht="15">
      <c r="A56" s="30"/>
      <c r="B56" s="87" t="s">
        <v>50</v>
      </c>
      <c r="C56" s="87"/>
      <c r="D56" s="87"/>
      <c r="E56" s="133"/>
      <c r="F56" s="65">
        <f>E15</f>
        <v>125</v>
      </c>
      <c r="G56" s="157">
        <f>(F56*E56)*22</f>
        <v>0</v>
      </c>
      <c r="H56" s="157"/>
      <c r="I56" s="34"/>
      <c r="J56" s="26"/>
      <c r="K56" s="8"/>
      <c r="L56" s="8"/>
      <c r="M56" s="8"/>
    </row>
    <row r="57" spans="1:13" ht="15">
      <c r="A57" s="30"/>
      <c r="B57" s="87" t="s">
        <v>51</v>
      </c>
      <c r="C57" s="87"/>
      <c r="D57" s="87"/>
      <c r="E57" s="133"/>
      <c r="F57" s="65">
        <f>E15</f>
        <v>125</v>
      </c>
      <c r="G57" s="157">
        <f>(F57*E57)*22</f>
        <v>0</v>
      </c>
      <c r="H57" s="157"/>
      <c r="I57" s="34"/>
      <c r="J57" s="26"/>
      <c r="K57" s="8"/>
      <c r="L57" s="8"/>
      <c r="M57" s="8"/>
    </row>
    <row r="58" spans="1:13" ht="15">
      <c r="A58" s="30"/>
      <c r="B58" s="87" t="s">
        <v>52</v>
      </c>
      <c r="C58" s="87"/>
      <c r="D58" s="87"/>
      <c r="E58" s="133"/>
      <c r="F58" s="65">
        <f>E15</f>
        <v>125</v>
      </c>
      <c r="G58" s="157">
        <f>(F58*E58)*22</f>
        <v>0</v>
      </c>
      <c r="H58" s="157"/>
      <c r="I58" s="34"/>
      <c r="J58" s="26"/>
      <c r="K58" s="8"/>
      <c r="L58" s="8"/>
      <c r="M58" s="8"/>
    </row>
    <row r="59" spans="1:13" ht="15">
      <c r="A59" s="30"/>
      <c r="B59" s="87" t="s">
        <v>53</v>
      </c>
      <c r="C59" s="87"/>
      <c r="D59" s="87"/>
      <c r="E59" s="133"/>
      <c r="F59" s="65">
        <f>E15</f>
        <v>125</v>
      </c>
      <c r="G59" s="157">
        <f>(F59*E59)*22</f>
        <v>0</v>
      </c>
      <c r="H59" s="157"/>
      <c r="I59" s="34"/>
      <c r="J59" s="26"/>
      <c r="K59" s="8"/>
      <c r="L59" s="8"/>
      <c r="M59" s="8"/>
    </row>
    <row r="60" spans="1:13" ht="15">
      <c r="A60" s="30"/>
      <c r="B60" s="82" t="s">
        <v>54</v>
      </c>
      <c r="C60" s="70"/>
      <c r="D60" s="70"/>
      <c r="E60" s="83"/>
      <c r="F60" s="70"/>
      <c r="G60" s="70"/>
      <c r="H60" s="70"/>
      <c r="I60" s="69"/>
      <c r="J60" s="26"/>
      <c r="K60" s="8"/>
      <c r="L60" s="8"/>
      <c r="M60" s="8"/>
    </row>
    <row r="61" spans="1:13" ht="15">
      <c r="A61" s="30"/>
      <c r="B61" s="64"/>
      <c r="C61" s="65" t="s">
        <v>55</v>
      </c>
      <c r="D61" s="65" t="s">
        <v>66</v>
      </c>
      <c r="E61" s="88" t="s">
        <v>59</v>
      </c>
      <c r="F61" s="65" t="s">
        <v>56</v>
      </c>
      <c r="G61" s="89" t="s">
        <v>57</v>
      </c>
      <c r="H61" s="159" t="s">
        <v>58</v>
      </c>
      <c r="I61" s="160"/>
      <c r="J61" s="69"/>
      <c r="K61" s="26"/>
      <c r="L61" s="8"/>
      <c r="M61" s="8"/>
    </row>
    <row r="62" spans="1:13" ht="15">
      <c r="A62" s="54"/>
      <c r="B62" s="90" t="s">
        <v>63</v>
      </c>
      <c r="C62" s="91">
        <v>6</v>
      </c>
      <c r="D62" s="131"/>
      <c r="E62" s="132"/>
      <c r="F62" s="92">
        <v>45000</v>
      </c>
      <c r="G62" s="93">
        <f>E62/F62*C62</f>
        <v>0</v>
      </c>
      <c r="H62" s="161">
        <f>E16*G62</f>
        <v>0</v>
      </c>
      <c r="I62" s="162"/>
      <c r="J62" s="13"/>
      <c r="K62" s="26"/>
      <c r="L62" s="8"/>
      <c r="M62" s="8"/>
    </row>
    <row r="63" spans="1:13" ht="15.75" thickBot="1">
      <c r="A63" s="39"/>
      <c r="B63" s="76"/>
      <c r="C63" s="76"/>
      <c r="D63" s="76"/>
      <c r="E63" s="94" t="s">
        <v>61</v>
      </c>
      <c r="F63" s="95"/>
      <c r="G63" s="96"/>
      <c r="H63" s="97">
        <f>G56+G57+G58+G59+H62</f>
        <v>0</v>
      </c>
      <c r="I63" s="98"/>
      <c r="J63" s="26"/>
      <c r="K63" s="8"/>
      <c r="L63" s="8"/>
      <c r="M63" s="8"/>
    </row>
    <row r="64" spans="1:13" ht="15.75" thickTop="1">
      <c r="A64" s="30"/>
      <c r="B64" s="31"/>
      <c r="C64" s="13"/>
      <c r="D64" s="13"/>
      <c r="E64" s="26"/>
      <c r="F64" s="40"/>
      <c r="G64" s="40"/>
      <c r="H64" s="26"/>
      <c r="I64" s="34"/>
      <c r="J64" s="26"/>
      <c r="K64" s="8"/>
      <c r="L64" s="8"/>
      <c r="M64" s="8"/>
    </row>
    <row r="65" spans="1:13" ht="15">
      <c r="A65" s="30"/>
      <c r="B65" s="152" t="s">
        <v>3</v>
      </c>
      <c r="C65" s="152"/>
      <c r="D65" s="152"/>
      <c r="E65" s="99" t="s">
        <v>4</v>
      </c>
      <c r="F65" s="100"/>
      <c r="G65" s="101" t="s">
        <v>28</v>
      </c>
      <c r="H65" s="102"/>
      <c r="I65" s="69"/>
      <c r="J65" s="13"/>
      <c r="K65" s="8"/>
      <c r="L65" s="8"/>
      <c r="M65" s="8"/>
    </row>
    <row r="66" spans="1:13" ht="15">
      <c r="A66" s="30"/>
      <c r="B66" s="103" t="s">
        <v>20</v>
      </c>
      <c r="C66" s="135"/>
      <c r="D66" s="103"/>
      <c r="E66" s="26" t="e">
        <f>(H63*12)+(F28+F29+F46+E67+E69)*C66</f>
        <v>#DIV/0!</v>
      </c>
      <c r="F66" s="13"/>
      <c r="G66" s="104" t="e">
        <f>E66/12</f>
        <v>#DIV/0!</v>
      </c>
      <c r="H66" s="105" t="e">
        <f>G66/G74</f>
        <v>#DIV/0!</v>
      </c>
      <c r="I66" s="69"/>
      <c r="J66" s="13"/>
      <c r="K66" s="8"/>
      <c r="L66" s="8"/>
      <c r="M66" s="8"/>
    </row>
    <row r="67" spans="1:13" ht="15">
      <c r="A67" s="30"/>
      <c r="B67" s="90" t="s">
        <v>41</v>
      </c>
      <c r="C67" s="90"/>
      <c r="D67" s="106"/>
      <c r="E67" s="26" t="e">
        <f>G54*12</f>
        <v>#DIV/0!</v>
      </c>
      <c r="F67" s="13"/>
      <c r="G67" s="104" t="e">
        <f>E67/12</f>
        <v>#DIV/0!</v>
      </c>
      <c r="H67" s="107" t="e">
        <f>G67/G74</f>
        <v>#DIV/0!</v>
      </c>
      <c r="I67" s="69"/>
      <c r="J67" s="13"/>
      <c r="K67" s="8"/>
      <c r="L67" s="8"/>
      <c r="M67" s="8"/>
    </row>
    <row r="68" spans="1:13" ht="15">
      <c r="A68" s="30"/>
      <c r="B68" s="136" t="s">
        <v>38</v>
      </c>
      <c r="C68" s="136"/>
      <c r="D68" s="136"/>
      <c r="E68" s="108">
        <f>F46</f>
        <v>1200</v>
      </c>
      <c r="F68" s="13"/>
      <c r="G68" s="104">
        <f>E68/10</f>
        <v>120</v>
      </c>
      <c r="H68" s="107" t="e">
        <f>G68/G74</f>
        <v>#DIV/0!</v>
      </c>
      <c r="I68" s="69"/>
      <c r="J68" s="13"/>
      <c r="K68" s="8"/>
      <c r="L68" s="8"/>
      <c r="M68" s="8"/>
    </row>
    <row r="69" spans="1:13" ht="15">
      <c r="A69" s="30"/>
      <c r="B69" s="136" t="s">
        <v>40</v>
      </c>
      <c r="C69" s="136"/>
      <c r="D69" s="136"/>
      <c r="E69" s="26">
        <f>G56+G57+G58+G59+H62*12</f>
        <v>0</v>
      </c>
      <c r="F69" s="13"/>
      <c r="G69" s="104">
        <f>E69/12</f>
        <v>0</v>
      </c>
      <c r="H69" s="107" t="e">
        <f>G69/G74</f>
        <v>#DIV/0!</v>
      </c>
      <c r="I69" s="69"/>
      <c r="J69" s="13"/>
      <c r="K69" s="8"/>
      <c r="L69" s="8"/>
      <c r="M69" s="8"/>
    </row>
    <row r="70" spans="1:13" ht="15">
      <c r="A70" s="30"/>
      <c r="B70" s="136" t="s">
        <v>49</v>
      </c>
      <c r="C70" s="136"/>
      <c r="D70" s="136"/>
      <c r="E70" s="26">
        <f>F28+F29</f>
        <v>34106.76666666667</v>
      </c>
      <c r="F70" s="13"/>
      <c r="G70" s="104">
        <f>E70/12</f>
        <v>2842.230555555556</v>
      </c>
      <c r="H70" s="107" t="e">
        <f>G70/G74</f>
        <v>#DIV/0!</v>
      </c>
      <c r="I70" s="69"/>
      <c r="J70" s="13"/>
      <c r="K70" s="8"/>
      <c r="L70" s="8"/>
      <c r="M70" s="8"/>
    </row>
    <row r="71" spans="1:13" ht="15">
      <c r="A71" s="30"/>
      <c r="B71" s="151" t="s">
        <v>9</v>
      </c>
      <c r="C71" s="151"/>
      <c r="D71" s="151"/>
      <c r="E71" s="109" t="e">
        <f>SUM(E66:E70)</f>
        <v>#DIV/0!</v>
      </c>
      <c r="F71" s="65"/>
      <c r="G71" s="110" t="e">
        <f>SUM(G66:G70)</f>
        <v>#DIV/0!</v>
      </c>
      <c r="H71" s="105"/>
      <c r="I71" s="69"/>
      <c r="J71" s="13"/>
      <c r="K71" s="8"/>
      <c r="L71" s="8"/>
      <c r="M71" s="8"/>
    </row>
    <row r="72" spans="1:13" ht="15">
      <c r="A72" s="30"/>
      <c r="B72" s="111" t="s">
        <v>33</v>
      </c>
      <c r="C72" s="130"/>
      <c r="D72" s="111"/>
      <c r="E72" s="108" t="e">
        <f>E71*C72</f>
        <v>#DIV/0!</v>
      </c>
      <c r="F72" s="108"/>
      <c r="G72" s="108" t="e">
        <f>G71*C72</f>
        <v>#DIV/0!</v>
      </c>
      <c r="H72" s="105" t="e">
        <f>G72/G74</f>
        <v>#DIV/0!</v>
      </c>
      <c r="I72" s="69"/>
      <c r="J72" s="13"/>
      <c r="K72" s="8"/>
      <c r="L72" s="8"/>
      <c r="M72" s="8"/>
    </row>
    <row r="73" spans="1:10" s="8" customFormat="1" ht="15">
      <c r="A73" s="30"/>
      <c r="B73" s="154" t="s">
        <v>68</v>
      </c>
      <c r="C73" s="155"/>
      <c r="D73" s="130"/>
      <c r="E73" s="108" t="e">
        <f>E71*D73</f>
        <v>#DIV/0!</v>
      </c>
      <c r="F73" s="108"/>
      <c r="G73" s="108" t="e">
        <f>G71*D73</f>
        <v>#DIV/0!</v>
      </c>
      <c r="H73" s="107"/>
      <c r="I73" s="69"/>
      <c r="J73" s="13"/>
    </row>
    <row r="74" spans="1:13" ht="15">
      <c r="A74" s="30"/>
      <c r="B74" s="152" t="s">
        <v>10</v>
      </c>
      <c r="C74" s="152"/>
      <c r="D74" s="152"/>
      <c r="E74" s="112" t="e">
        <f>SUM(E71:E73)</f>
        <v>#DIV/0!</v>
      </c>
      <c r="F74" s="113"/>
      <c r="G74" s="114" t="e">
        <f>SUM(G71:G73)</f>
        <v>#DIV/0!</v>
      </c>
      <c r="H74" s="115" t="e">
        <f>SUM(H66:H73)</f>
        <v>#DIV/0!</v>
      </c>
      <c r="I74" s="69"/>
      <c r="J74" s="13"/>
      <c r="K74" s="8"/>
      <c r="L74" s="8"/>
      <c r="M74" s="8"/>
    </row>
    <row r="75" spans="1:13" ht="15">
      <c r="A75" s="30"/>
      <c r="B75" s="116"/>
      <c r="C75" s="116"/>
      <c r="D75" s="116"/>
      <c r="E75" s="117"/>
      <c r="F75" s="22"/>
      <c r="G75" s="118"/>
      <c r="H75" s="102"/>
      <c r="I75" s="69"/>
      <c r="J75" s="13"/>
      <c r="K75" s="8"/>
      <c r="L75" s="8"/>
      <c r="M75" s="8"/>
    </row>
    <row r="76" spans="1:13" ht="15">
      <c r="A76" s="30"/>
      <c r="B76" s="119" t="s">
        <v>34</v>
      </c>
      <c r="C76" s="119"/>
      <c r="D76" s="120"/>
      <c r="E76" s="121"/>
      <c r="F76" s="122"/>
      <c r="G76" s="123" t="e">
        <f>G74/E16</f>
        <v>#DIV/0!</v>
      </c>
      <c r="H76" s="124"/>
      <c r="I76" s="69"/>
      <c r="J76" s="13"/>
      <c r="K76" s="8"/>
      <c r="L76" s="8"/>
      <c r="M76" s="8"/>
    </row>
    <row r="77" spans="1:13" ht="15.75" thickBot="1">
      <c r="A77" s="75"/>
      <c r="B77" s="125"/>
      <c r="C77" s="125"/>
      <c r="D77" s="125"/>
      <c r="E77" s="126"/>
      <c r="F77" s="127"/>
      <c r="G77" s="128"/>
      <c r="H77" s="129"/>
      <c r="I77" s="79"/>
      <c r="J77" s="13"/>
      <c r="K77" s="8"/>
      <c r="L77" s="8"/>
      <c r="M77" s="8"/>
    </row>
    <row r="78" spans="1:13" ht="15.75" thickTop="1">
      <c r="A78" s="54"/>
      <c r="B78" s="58"/>
      <c r="C78" s="58"/>
      <c r="D78" s="60"/>
      <c r="E78" s="59"/>
      <c r="F78" s="22"/>
      <c r="G78" s="51"/>
      <c r="H78" s="13"/>
      <c r="I78" s="13"/>
      <c r="J78" s="13"/>
      <c r="K78" s="8"/>
      <c r="L78" s="8"/>
      <c r="M78" s="8"/>
    </row>
  </sheetData>
  <sheetProtection password="D083" sheet="1"/>
  <mergeCells count="41">
    <mergeCell ref="G58:H58"/>
    <mergeCell ref="G59:H59"/>
    <mergeCell ref="G55:H55"/>
    <mergeCell ref="H61:I61"/>
    <mergeCell ref="H62:I62"/>
    <mergeCell ref="B38:E38"/>
    <mergeCell ref="B41:E41"/>
    <mergeCell ref="B42:E42"/>
    <mergeCell ref="B44:E44"/>
    <mergeCell ref="B45:E45"/>
    <mergeCell ref="A3:M3"/>
    <mergeCell ref="A4:M4"/>
    <mergeCell ref="A5:M5"/>
    <mergeCell ref="A2:M2"/>
    <mergeCell ref="G56:H56"/>
    <mergeCell ref="G57:H57"/>
    <mergeCell ref="G53:H53"/>
    <mergeCell ref="G54:H54"/>
    <mergeCell ref="B39:E39"/>
    <mergeCell ref="B40:E40"/>
    <mergeCell ref="B69:D69"/>
    <mergeCell ref="B70:D70"/>
    <mergeCell ref="B71:D71"/>
    <mergeCell ref="B74:D74"/>
    <mergeCell ref="B46:E46"/>
    <mergeCell ref="B65:D65"/>
    <mergeCell ref="B68:D68"/>
    <mergeCell ref="B73:C73"/>
    <mergeCell ref="A6:I6"/>
    <mergeCell ref="B16:D16"/>
    <mergeCell ref="B22:C22"/>
    <mergeCell ref="B29:C29"/>
    <mergeCell ref="B35:E35"/>
    <mergeCell ref="B36:E36"/>
    <mergeCell ref="B43:E43"/>
    <mergeCell ref="A8:I8"/>
    <mergeCell ref="B12:D12"/>
    <mergeCell ref="B13:D13"/>
    <mergeCell ref="B14:D14"/>
    <mergeCell ref="B15:D15"/>
    <mergeCell ref="B37:E37"/>
  </mergeCells>
  <printOptions/>
  <pageMargins left="0.5118110236220472" right="0.5118110236220472" top="0.984251968503937" bottom="0.984251968503937" header="0.31496062992125984" footer="0.31496062992125984"/>
  <pageSetup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Usuario</cp:lastModifiedBy>
  <cp:lastPrinted>2019-03-13T16:47:01Z</cp:lastPrinted>
  <dcterms:created xsi:type="dcterms:W3CDTF">2009-12-12T13:43:50Z</dcterms:created>
  <dcterms:modified xsi:type="dcterms:W3CDTF">2019-04-17T19:53:58Z</dcterms:modified>
  <cp:category/>
  <cp:version/>
  <cp:contentType/>
  <cp:contentStatus/>
</cp:coreProperties>
</file>